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<sst xmlns="http://schemas.openxmlformats.org/spreadsheetml/2006/main" count="42" uniqueCount="31">
  <si>
    <t>Revenue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</si>
  <si>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</si>
  <si>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</si>
  <si>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</si>
  <si>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</si>
  <si>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</si>
  <si>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</si>
  <si>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</si>
  <si>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</si>
  <si>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</si>
  <si>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</si>
  <si>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Total</t>
  </si>
  <si>
    <t>Gate Receipts</t>
  </si>
  <si>
    <t>Concessions</t>
  </si>
  <si>
    <t>Broadcast Revenue</t>
  </si>
  <si>
    <t>League Merchandise</t>
  </si>
  <si>
    <t>Sponsorships</t>
  </si>
  <si>
    <t>Trades And Deals</t>
  </si>
  <si>
    <t>Total Revenue</t>
  </si>
  <si>
    <t>Costs</t>
  </si>
  <si>
    <t>Player Salaries</t>
  </si>
  <si>
    <t>Administration Costs</t>
  </si>
  <si>
    <t>Travel Costs</t>
  </si>
  <si>
    <t>Gameday Costs</t>
  </si>
  <si>
    <t>Trade Expenses</t>
  </si>
  <si>
    <t>League Fines</t>
  </si>
  <si>
    <t>Interest Expense</t>
  </si>
  <si>
    <t>Total Cost</t>
  </si>
  <si>
    <t>Profit/Loss</t>
  </si>
  <si>
    <t>Running Total</t>
  </si>
  <si>
    <t>Minneapolis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</si>
</sst>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₩&quot;#,##0;\-&quot;₩&quot;#,##0"/>
    <numFmt numFmtId="165" formatCode="&quot;₩&quot;#,##0;[Red]\-&quot;₩&quot;#,##0"/>
    <numFmt numFmtId="166" formatCode="&quot;₩&quot;#,##0.00;\-&quot;₩&quot;#,##0.00"/>
    <numFmt numFmtId="167" formatCode="&quot;₩&quot;#,##0.00;[Red]\-&quot;₩&quot;#,##0.00"/>
    <numFmt numFmtId="168" formatCode="_-&quot;₩&quot;* #,##0_-;\-&quot;₩&quot;* #,##0_-;_-&quot;₩&quot;* &quot;-&quot;_-;_-@_-"/>
    <numFmt numFmtId="169" formatCode="_-* #,##0_-;\-* #,##0_-;_-* &quot;-&quot;_-;_-@_-"/>
    <numFmt numFmtId="170" formatCode="_-&quot;₩&quot;* #,##0.00_-;\-&quot;₩&quot;* #,##0.00_-;_-&quot;₩&quot;* &quot;-&quot;??_-;_-@_-"/>
    <numFmt numFmtId="171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B1">
      <selection activeCell="B22" sqref="B22:L22"/>
    </sheetView>
  </sheetViews>
  <sheetFormatPr defaultColWidth="9.140625" defaultRowHeight="12.75"/>
  <cols>
    <col min="1" max="1" width="14.7109375" style="0" customWidth="1"/>
    <col min="2" max="2" width="15.7109375" style="0" customWidth="1"/>
    <col min="3" max="3" width="16.28125" style="0" customWidth="1"/>
    <col min="4" max="4" width="14.00390625" style="0" customWidth="1"/>
    <col min="5" max="6" width="13.57421875" style="0" customWidth="1"/>
    <col min="7" max="7" width="14.8515625" style="0" customWidth="1"/>
    <col min="8" max="9" width="13.421875" style="0" customWidth="1"/>
    <col min="10" max="10" width="12.28125" style="0" customWidth="1"/>
    <col min="11" max="11" width="11.7109375" style="0" customWidth="1"/>
    <col min="12" max="12" width="13.8515625" style="0" customWidth="1"/>
  </cols>
  <sheetData>
    <row r="1" ht="12.75">
      <c r="A1" t="s">
        <v>30</v>
      </c>
    </row>
    <row r="2" spans="1:12" ht="12.7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</row>
    <row r="3" spans="1:12" ht="12.75">
      <c r="A3" s="1" t="s">
        <v>12</v>
      </c>
      <c r="B3" s="3">
        <f>1524180*0.8</f>
        <v>1219344</v>
      </c>
      <c r="C3" s="3">
        <f>3238350*0.2</f>
        <v>647670</v>
      </c>
      <c r="D3" s="3">
        <f>4073943.8*0.8</f>
        <v>3259155.04</v>
      </c>
      <c r="E3" s="3">
        <f>1947249*0.2</f>
        <v>389449.80000000005</v>
      </c>
      <c r="F3" s="3">
        <f>3835364*0.8</f>
        <v>3068291.2</v>
      </c>
      <c r="G3" s="3">
        <f>5877363*0.2</f>
        <v>1175472.6</v>
      </c>
      <c r="H3" s="3">
        <f>5632387*0.8</f>
        <v>4505909.600000001</v>
      </c>
      <c r="I3" s="3">
        <f>6448904*0.2</f>
        <v>1289780.8</v>
      </c>
      <c r="J3" s="3">
        <f>5267329*0.8</f>
        <v>4213863.2</v>
      </c>
      <c r="K3" s="3">
        <f>8937080*0.2</f>
        <v>1787416</v>
      </c>
      <c r="L3" s="3">
        <f>SUM(B3:K3)</f>
        <v>21556352.24</v>
      </c>
    </row>
    <row r="4" spans="1:12" ht="12.75">
      <c r="A4" s="1" t="s">
        <v>13</v>
      </c>
      <c r="B4" s="3">
        <f>113762.5*0.8</f>
        <v>91010</v>
      </c>
      <c r="C4" s="3">
        <f>224226.5*0.2</f>
        <v>44845.3</v>
      </c>
      <c r="D4" s="3">
        <f>4511871*0.8</f>
        <v>3609496.8000000003</v>
      </c>
      <c r="E4" s="3">
        <f>218609.5*0.2</f>
        <v>43721.9</v>
      </c>
      <c r="F4" s="3">
        <f>323899*0.8</f>
        <v>259119.2</v>
      </c>
      <c r="G4" s="3">
        <f>624714.5*0.2</f>
        <v>124942.90000000001</v>
      </c>
      <c r="H4" s="3">
        <f>554887*0.8</f>
        <v>443909.60000000003</v>
      </c>
      <c r="I4" s="3">
        <f>829433.5*0.2</f>
        <v>165886.7</v>
      </c>
      <c r="J4" s="3">
        <f>5969894*0.8</f>
        <v>4775915.2</v>
      </c>
      <c r="K4" s="3">
        <f>1122452*0.2</f>
        <v>224490.40000000002</v>
      </c>
      <c r="L4" s="3">
        <f>SUM(B4:K4)</f>
        <v>9783338.000000002</v>
      </c>
    </row>
    <row r="5" spans="1:12" ht="25.5">
      <c r="A5" s="1" t="s">
        <v>14</v>
      </c>
      <c r="B5" s="3">
        <v>4650000</v>
      </c>
      <c r="C5" s="3">
        <v>7710356</v>
      </c>
      <c r="D5" s="3">
        <v>7897856.3</v>
      </c>
      <c r="E5" s="3">
        <v>8056538</v>
      </c>
      <c r="F5" s="3">
        <v>4650000</v>
      </c>
      <c r="G5" s="3">
        <v>8160150</v>
      </c>
      <c r="H5" s="3">
        <v>8335294</v>
      </c>
      <c r="I5" s="3">
        <v>8205825</v>
      </c>
      <c r="J5" s="3">
        <v>8224875</v>
      </c>
      <c r="K5" s="3">
        <v>8304844</v>
      </c>
      <c r="L5" s="3">
        <f>SUM(B5:K5)</f>
        <v>74195738.3</v>
      </c>
    </row>
    <row r="6" spans="1:12" ht="25.5">
      <c r="A6" s="1" t="s">
        <v>15</v>
      </c>
      <c r="B6" s="3">
        <v>468750</v>
      </c>
      <c r="C6" s="3">
        <v>560343.8</v>
      </c>
      <c r="D6" s="3">
        <v>560343.75</v>
      </c>
      <c r="E6" s="3">
        <v>560344</v>
      </c>
      <c r="F6" s="3">
        <v>468750</v>
      </c>
      <c r="G6" s="3">
        <v>560343.8</v>
      </c>
      <c r="H6" s="3">
        <v>560343.8</v>
      </c>
      <c r="I6" s="3">
        <v>560343.8</v>
      </c>
      <c r="J6" s="3">
        <v>560343.8</v>
      </c>
      <c r="K6" s="3">
        <v>560343.8</v>
      </c>
      <c r="L6" s="3">
        <f>SUM(B6:K6)</f>
        <v>5420250.549999999</v>
      </c>
    </row>
    <row r="7" spans="1:12" ht="12.75">
      <c r="A7" s="1" t="s">
        <v>16</v>
      </c>
      <c r="B7" s="3">
        <v>1000000</v>
      </c>
      <c r="C7" s="3">
        <v>1000000</v>
      </c>
      <c r="D7" s="3">
        <v>1000000</v>
      </c>
      <c r="E7" s="3">
        <v>1000000</v>
      </c>
      <c r="F7" s="3">
        <v>1000000</v>
      </c>
      <c r="G7" s="3">
        <v>1000000</v>
      </c>
      <c r="H7" s="3">
        <v>1000000</v>
      </c>
      <c r="I7" s="3">
        <v>1000000</v>
      </c>
      <c r="J7" s="3">
        <v>1000000</v>
      </c>
      <c r="K7" s="3">
        <v>1000000</v>
      </c>
      <c r="L7" s="3">
        <f>SUM(B7:K7)</f>
        <v>10000000</v>
      </c>
    </row>
    <row r="8" spans="1:12" ht="25.5">
      <c r="A8" s="1" t="s">
        <v>17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</row>
    <row r="9" spans="1:12" ht="12.75">
      <c r="A9" s="1" t="s">
        <v>18</v>
      </c>
      <c r="B9" s="1">
        <f aca="true" t="shared" si="0" ref="B9:G9">SUM(B3:B8)</f>
        <v>7429104</v>
      </c>
      <c r="C9" s="1">
        <f t="shared" si="0"/>
        <v>9963215.100000001</v>
      </c>
      <c r="D9" s="1">
        <f t="shared" si="0"/>
        <v>16326851.89</v>
      </c>
      <c r="E9" s="1">
        <f t="shared" si="0"/>
        <v>10050053.7</v>
      </c>
      <c r="F9" s="1">
        <f t="shared" si="0"/>
        <v>9446160.4</v>
      </c>
      <c r="G9" s="1">
        <f t="shared" si="0"/>
        <v>11020909.3</v>
      </c>
      <c r="H9" s="1">
        <f>SUM(H3:H8)</f>
        <v>14845457</v>
      </c>
      <c r="I9" s="1">
        <f>SUM(I3:I8)</f>
        <v>11221836.3</v>
      </c>
      <c r="J9" s="1">
        <f>SUM(J3:J8)</f>
        <v>18774997.2</v>
      </c>
      <c r="K9" s="1">
        <f>SUM(K3:K8)</f>
        <v>11877094.200000001</v>
      </c>
      <c r="L9" s="1">
        <f>SUM(L3:L8)</f>
        <v>120955679.08999999</v>
      </c>
    </row>
    <row r="10" spans="1:12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2.75">
      <c r="A11" s="1" t="s">
        <v>19</v>
      </c>
      <c r="B11" s="2" t="s">
        <v>1</v>
      </c>
      <c r="C11" s="2" t="s">
        <v>2</v>
      </c>
      <c r="D11" s="2" t="s">
        <v>3</v>
      </c>
      <c r="E11" s="2" t="s">
        <v>4</v>
      </c>
      <c r="F11" s="2" t="s">
        <v>5</v>
      </c>
      <c r="G11" s="2" t="s">
        <v>6</v>
      </c>
      <c r="H11" s="2" t="s">
        <v>7</v>
      </c>
      <c r="I11" s="2" t="s">
        <v>8</v>
      </c>
      <c r="J11" s="2" t="s">
        <v>9</v>
      </c>
      <c r="K11" s="2" t="s">
        <v>10</v>
      </c>
      <c r="L11" s="2" t="s">
        <v>11</v>
      </c>
    </row>
    <row r="12" spans="1:12" ht="25.5">
      <c r="A12" s="1" t="s">
        <v>20</v>
      </c>
      <c r="B12" s="3">
        <v>6831250</v>
      </c>
      <c r="C12" s="3">
        <v>6831250</v>
      </c>
      <c r="D12" s="3">
        <v>6681837.5</v>
      </c>
      <c r="E12" s="3">
        <v>6681838</v>
      </c>
      <c r="F12" s="3">
        <v>6681837.5</v>
      </c>
      <c r="G12" s="3">
        <v>6560813</v>
      </c>
      <c r="H12" s="3">
        <v>6560812.5</v>
      </c>
      <c r="I12" s="3">
        <v>6560813</v>
      </c>
      <c r="J12" s="3">
        <v>6560812.5</v>
      </c>
      <c r="K12" s="3">
        <v>6560812.5</v>
      </c>
      <c r="L12" s="3">
        <f>SUM(B12:K12)</f>
        <v>66512076.5</v>
      </c>
    </row>
    <row r="13" spans="1:12" ht="25.5">
      <c r="A13" s="1" t="s">
        <v>21</v>
      </c>
      <c r="B13" s="3">
        <v>500000</v>
      </c>
      <c r="C13" s="3">
        <v>500000</v>
      </c>
      <c r="D13" s="3">
        <v>500000</v>
      </c>
      <c r="E13" s="3">
        <v>500000</v>
      </c>
      <c r="F13" s="3">
        <v>500000</v>
      </c>
      <c r="G13" s="3">
        <v>500000</v>
      </c>
      <c r="H13" s="3">
        <v>500000</v>
      </c>
      <c r="I13" s="3">
        <v>500000</v>
      </c>
      <c r="J13" s="3">
        <v>500000</v>
      </c>
      <c r="K13" s="3">
        <v>500000</v>
      </c>
      <c r="L13" s="3">
        <f>SUM(B13:K13)</f>
        <v>5000000</v>
      </c>
    </row>
    <row r="14" spans="1:12" ht="12.75">
      <c r="A14" s="1" t="s">
        <v>22</v>
      </c>
      <c r="B14" s="3">
        <v>0</v>
      </c>
      <c r="C14" s="3">
        <v>300000</v>
      </c>
      <c r="D14" s="3">
        <v>0</v>
      </c>
      <c r="E14" s="3">
        <v>300000</v>
      </c>
      <c r="F14" s="3">
        <v>0</v>
      </c>
      <c r="G14" s="3">
        <v>300000</v>
      </c>
      <c r="H14" s="3">
        <v>0</v>
      </c>
      <c r="I14" s="3">
        <v>300000</v>
      </c>
      <c r="J14" s="3">
        <v>0</v>
      </c>
      <c r="K14" s="3">
        <v>300000</v>
      </c>
      <c r="L14" s="3">
        <f>SUM(B14:K14)</f>
        <v>1500000</v>
      </c>
    </row>
    <row r="15" spans="1:12" ht="25.5">
      <c r="A15" s="1" t="s">
        <v>23</v>
      </c>
      <c r="B15" s="3">
        <v>500000</v>
      </c>
      <c r="C15" s="3">
        <v>0</v>
      </c>
      <c r="D15" s="3">
        <v>500000</v>
      </c>
      <c r="E15" s="3">
        <v>0</v>
      </c>
      <c r="F15" s="3">
        <v>500000</v>
      </c>
      <c r="G15" s="3">
        <v>0</v>
      </c>
      <c r="H15" s="3">
        <v>500000</v>
      </c>
      <c r="I15" s="3">
        <v>0</v>
      </c>
      <c r="J15" s="3">
        <v>500000</v>
      </c>
      <c r="K15" s="3">
        <v>0</v>
      </c>
      <c r="L15" s="3">
        <f>SUM(B15:K15)</f>
        <v>2500000</v>
      </c>
    </row>
    <row r="16" spans="1:12" ht="25.5">
      <c r="A16" s="1" t="s">
        <v>24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</row>
    <row r="17" spans="1:12" ht="12.75">
      <c r="A17" s="1" t="s">
        <v>25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</row>
    <row r="18" spans="1:12" ht="25.5">
      <c r="A18" s="1" t="s">
        <v>26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</row>
    <row r="19" spans="1:12" ht="12.75">
      <c r="A19" s="1" t="s">
        <v>27</v>
      </c>
      <c r="B19" s="1">
        <f aca="true" t="shared" si="1" ref="B19:G19">SUM(B12:B18)</f>
        <v>7831250</v>
      </c>
      <c r="C19" s="1">
        <f t="shared" si="1"/>
        <v>7631250</v>
      </c>
      <c r="D19" s="1">
        <f t="shared" si="1"/>
        <v>7681837.5</v>
      </c>
      <c r="E19" s="1">
        <f t="shared" si="1"/>
        <v>7481838</v>
      </c>
      <c r="F19" s="1">
        <f t="shared" si="1"/>
        <v>7681837.5</v>
      </c>
      <c r="G19" s="1">
        <f t="shared" si="1"/>
        <v>7360813</v>
      </c>
      <c r="H19" s="1">
        <f>SUM(H12:H18)</f>
        <v>7560812.5</v>
      </c>
      <c r="I19" s="1">
        <f>SUM(I12:I18)</f>
        <v>7360813</v>
      </c>
      <c r="J19" s="1">
        <f>SUM(J12:J18)</f>
        <v>7560812.5</v>
      </c>
      <c r="K19" s="1">
        <f>SUM(K12:K18)</f>
        <v>7360812.5</v>
      </c>
      <c r="L19" s="1">
        <f>SUM(L12:L18)</f>
        <v>75512076.5</v>
      </c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" t="s">
        <v>28</v>
      </c>
      <c r="B21" s="1">
        <f aca="true" t="shared" si="2" ref="B21:G21">B9-B19</f>
        <v>-402146</v>
      </c>
      <c r="C21" s="1">
        <f t="shared" si="2"/>
        <v>2331965.1000000015</v>
      </c>
      <c r="D21" s="1">
        <f t="shared" si="2"/>
        <v>8645014.39</v>
      </c>
      <c r="E21" s="1">
        <f t="shared" si="2"/>
        <v>2568215.6999999993</v>
      </c>
      <c r="F21" s="1">
        <f t="shared" si="2"/>
        <v>1764322.9000000004</v>
      </c>
      <c r="G21" s="1">
        <f t="shared" si="2"/>
        <v>3660096.3000000007</v>
      </c>
      <c r="H21" s="1">
        <f>H9-H19</f>
        <v>7284644.5</v>
      </c>
      <c r="I21" s="1">
        <f>I9-I19</f>
        <v>3861023.3000000007</v>
      </c>
      <c r="J21" s="1">
        <f>J9-J19</f>
        <v>11214184.7</v>
      </c>
      <c r="K21" s="1">
        <f>K9-K19</f>
        <v>4516281.700000001</v>
      </c>
      <c r="L21" s="1">
        <f>SUM(B21:K21)</f>
        <v>45443602.59</v>
      </c>
    </row>
    <row r="22" spans="1:12" ht="12.75">
      <c r="A22" s="1" t="s">
        <v>29</v>
      </c>
      <c r="B22" s="1">
        <v>-402146</v>
      </c>
      <c r="C22" s="1">
        <f aca="true" t="shared" si="3" ref="C22:H22">C21+B22</f>
        <v>1929819.1000000015</v>
      </c>
      <c r="D22" s="1">
        <f t="shared" si="3"/>
        <v>10574833.490000002</v>
      </c>
      <c r="E22" s="1">
        <f t="shared" si="3"/>
        <v>13143049.190000001</v>
      </c>
      <c r="F22" s="1">
        <f t="shared" si="3"/>
        <v>14907372.090000002</v>
      </c>
      <c r="G22" s="1">
        <f t="shared" si="3"/>
        <v>18567468.39</v>
      </c>
      <c r="H22" s="1">
        <f t="shared" si="3"/>
        <v>25852112.89</v>
      </c>
      <c r="I22" s="1">
        <f>I21+H22</f>
        <v>29713136.19</v>
      </c>
      <c r="J22" s="1">
        <f>J21+I22</f>
        <v>40927320.89</v>
      </c>
      <c r="K22" s="1">
        <f>K21+J22</f>
        <v>45443602.59</v>
      </c>
      <c r="L22" s="1">
        <f>SUM(B22:K22)</f>
        <v>200656568.82000002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sbae</dc:creator>
  <cp:keywords/>
  <dc:description/>
  <cp:lastModifiedBy>SBanerjee</cp:lastModifiedBy>
  <dcterms:created xsi:type="dcterms:W3CDTF">2008-09-04T19:25:30Z</dcterms:created>
  <dcterms:modified xsi:type="dcterms:W3CDTF">2008-11-18T17:29:50Z</dcterms:modified>
  <cp:category/>
  <cp:version/>
  <cp:contentType/>
  <cp:contentStatus/>
</cp:coreProperties>
</file>