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<sst xmlns="http://schemas.openxmlformats.org/spreadsheetml/2006/main" count="42" uniqueCount="31">
  <si>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Revenue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</si>
  <si>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</si>
  <si>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</si>
  <si>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</si>
  <si>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</si>
  <si>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</si>
  <si>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</si>
  <si>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</si>
  <si>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</si>
  <si>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</si>
  <si>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</si>
  <si>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Total</t>
  </si>
  <si>
    <t>Gate Receipts</t>
  </si>
  <si>
    <t>Concessions</t>
  </si>
  <si>
    <t>Broadcast Revenue</t>
  </si>
  <si>
    <t>League Merchandise</t>
  </si>
  <si>
    <t>Sponsorships</t>
  </si>
  <si>
    <t>Trades And Deals</t>
  </si>
  <si>
    <t>Total Revenue</t>
  </si>
  <si>
    <t>Costs</t>
  </si>
  <si>
    <t>Player Salaries</t>
  </si>
  <si>
    <t>Administration Costs</t>
  </si>
  <si>
    <t>Travel Costs</t>
  </si>
  <si>
    <t>Gameday Costs</t>
  </si>
  <si>
    <t>Trade Expenses</t>
  </si>
  <si>
    <t>League Fines</t>
  </si>
  <si>
    <t>Interest Expense</t>
  </si>
  <si>
    <t>Total Cost</t>
  </si>
  <si>
    <t>Profit/Loss</t>
  </si>
  <si>
    <t>Running Total</t>
  </si>
  <si>
    <t>philadelpia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</si>
</sst>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22" sqref="B22:L22"/>
    </sheetView>
  </sheetViews>
  <sheetFormatPr defaultColWidth="9.140625" defaultRowHeight="12.75"/>
  <cols>
    <col min="1" max="1" width="14.7109375" style="0" customWidth="1"/>
    <col min="2" max="2" width="21.8515625" style="0" customWidth="1"/>
    <col min="3" max="3" width="16.28125" style="0" customWidth="1"/>
    <col min="4" max="4" width="14.00390625" style="0" customWidth="1"/>
    <col min="5" max="6" width="13.57421875" style="0" customWidth="1"/>
    <col min="7" max="7" width="14.8515625" style="0" customWidth="1"/>
    <col min="8" max="9" width="13.421875" style="0" customWidth="1"/>
    <col min="10" max="10" width="12.28125" style="0" customWidth="1"/>
    <col min="11" max="11" width="11.7109375" style="0" customWidth="1"/>
    <col min="12" max="12" width="13.8515625" style="0" customWidth="1"/>
  </cols>
  <sheetData>
    <row r="1" ht="12.75">
      <c r="A1" t="s">
        <v>30</v>
      </c>
    </row>
    <row r="2" spans="1:12" ht="12.7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2.75">
      <c r="A3" s="1" t="s">
        <v>12</v>
      </c>
      <c r="B3" s="4">
        <f>1624500*0.2</f>
        <v>324900</v>
      </c>
      <c r="C3" s="3">
        <f>3569739*0.8</f>
        <v>2855791.2</v>
      </c>
      <c r="D3" s="3">
        <f>1092129.6*0.2</f>
        <v>218425.92000000004</v>
      </c>
      <c r="E3" s="3">
        <f>2051412*0.8</f>
        <v>1641129.6</v>
      </c>
      <c r="F3" s="3">
        <f>3835364*0.2</f>
        <v>767072.8</v>
      </c>
      <c r="G3" s="3">
        <f>5877363*0.8</f>
        <v>4701890.4</v>
      </c>
      <c r="H3" s="3">
        <f>8914835*0.2</f>
        <v>1782967</v>
      </c>
      <c r="I3" s="3">
        <f>7585369*0.8</f>
        <v>6068295.2</v>
      </c>
      <c r="J3" s="3">
        <f>7011257*0.8</f>
        <v>5609005.600000001</v>
      </c>
      <c r="K3" s="3">
        <f>8882860*0.2</f>
        <v>1776572</v>
      </c>
      <c r="L3" s="3">
        <f>SUM(B3:K3)</f>
        <v>25746049.720000003</v>
      </c>
    </row>
    <row r="4" spans="1:12" ht="12.75">
      <c r="A4" s="1" t="s">
        <v>13</v>
      </c>
      <c r="B4" s="3">
        <f>159375*0.2</f>
        <v>31875</v>
      </c>
      <c r="C4" s="3">
        <f>337647.5*0.8</f>
        <v>270118</v>
      </c>
      <c r="D4" s="3">
        <f>4149277*0.2</f>
        <v>829855.4</v>
      </c>
      <c r="E4" s="3">
        <f>123578.5*0.8</f>
        <v>98862.8</v>
      </c>
      <c r="F4" s="3">
        <f>323899*0.2</f>
        <v>64779.8</v>
      </c>
      <c r="G4" s="3">
        <f>624714.5*0.8</f>
        <v>499771.60000000003</v>
      </c>
      <c r="H4" s="3">
        <f>728887.5*0.2</f>
        <v>145777.5</v>
      </c>
      <c r="I4" s="3">
        <f>830366.5*0.8</f>
        <v>664293.2000000001</v>
      </c>
      <c r="J4" s="3">
        <f>7772600*0.8</f>
        <v>6218080</v>
      </c>
      <c r="K4" s="3">
        <f>874031*0.2</f>
        <v>174806.2</v>
      </c>
      <c r="L4" s="3">
        <f>SUM(B4:K4)</f>
        <v>8998219.5</v>
      </c>
    </row>
    <row r="5" spans="1:12" ht="25.5">
      <c r="A5" s="1" t="s">
        <v>14</v>
      </c>
      <c r="B5" s="3">
        <v>4650000</v>
      </c>
      <c r="C5" s="3">
        <v>7710356</v>
      </c>
      <c r="D5" s="3">
        <v>7897856.3</v>
      </c>
      <c r="E5" s="3">
        <v>8056538</v>
      </c>
      <c r="F5" s="3">
        <v>4650000</v>
      </c>
      <c r="G5" s="3">
        <v>8160150</v>
      </c>
      <c r="H5" s="3">
        <v>8335294</v>
      </c>
      <c r="I5" s="3">
        <v>8205825</v>
      </c>
      <c r="J5" s="3">
        <v>8224875</v>
      </c>
      <c r="K5" s="3">
        <v>8304844</v>
      </c>
      <c r="L5" s="3">
        <f>SUM(B5:K5)</f>
        <v>74195738.3</v>
      </c>
    </row>
    <row r="6" spans="1:12" ht="25.5">
      <c r="A6" s="1" t="s">
        <v>15</v>
      </c>
      <c r="B6" s="3">
        <v>468750</v>
      </c>
      <c r="C6" s="3">
        <v>560343.8</v>
      </c>
      <c r="D6" s="3">
        <v>560343.75</v>
      </c>
      <c r="E6" s="3">
        <v>560344</v>
      </c>
      <c r="F6" s="3">
        <v>468750</v>
      </c>
      <c r="G6" s="3">
        <v>560343.8</v>
      </c>
      <c r="H6" s="3">
        <v>560343.8</v>
      </c>
      <c r="I6" s="3">
        <v>560343.8</v>
      </c>
      <c r="J6" s="3">
        <v>560343.8</v>
      </c>
      <c r="K6" s="3">
        <v>560343.8</v>
      </c>
      <c r="L6" s="3">
        <f>SUM(B6:K6)</f>
        <v>5420250.549999999</v>
      </c>
    </row>
    <row r="7" spans="1:12" ht="12.75">
      <c r="A7" s="1" t="s">
        <v>16</v>
      </c>
      <c r="B7" s="3">
        <v>1000000</v>
      </c>
      <c r="C7" s="3">
        <v>1000000</v>
      </c>
      <c r="D7" s="3">
        <v>1000000</v>
      </c>
      <c r="E7" s="3">
        <v>1000000</v>
      </c>
      <c r="F7" s="3">
        <v>1000000</v>
      </c>
      <c r="G7" s="3">
        <v>1000000</v>
      </c>
      <c r="H7" s="3">
        <v>1000000</v>
      </c>
      <c r="I7" s="3">
        <v>1000000</v>
      </c>
      <c r="J7" s="3">
        <v>1000000</v>
      </c>
      <c r="K7" s="3">
        <v>1000000</v>
      </c>
      <c r="L7" s="3">
        <f>SUM(B7:K7)</f>
        <v>10000000</v>
      </c>
    </row>
    <row r="8" spans="1:12" ht="25.5">
      <c r="A8" s="1" t="s">
        <v>17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ht="12.75">
      <c r="A9" s="1" t="s">
        <v>18</v>
      </c>
      <c r="B9" s="1">
        <f aca="true" t="shared" si="0" ref="B9:G9">SUM(B3:B8)</f>
        <v>6475525</v>
      </c>
      <c r="C9" s="1">
        <f t="shared" si="0"/>
        <v>12396609</v>
      </c>
      <c r="D9" s="1">
        <f t="shared" si="0"/>
        <v>10506481.37</v>
      </c>
      <c r="E9" s="1">
        <f t="shared" si="0"/>
        <v>11356874.4</v>
      </c>
      <c r="F9" s="1">
        <f t="shared" si="0"/>
        <v>6950602.6</v>
      </c>
      <c r="G9" s="1">
        <f t="shared" si="0"/>
        <v>14922155.8</v>
      </c>
      <c r="H9" s="1">
        <f>SUM(H3:H8)</f>
        <v>11824382.3</v>
      </c>
      <c r="I9" s="1">
        <f>SUM(I3:I8)</f>
        <v>16498757.200000001</v>
      </c>
      <c r="J9" s="1">
        <f>SUM(J3:J8)</f>
        <v>21612304.400000002</v>
      </c>
      <c r="K9" s="1">
        <f>SUM(K3:K8)</f>
        <v>11816566</v>
      </c>
      <c r="L9" s="1">
        <f>SUM(L3:L8)</f>
        <v>124360258.07</v>
      </c>
    </row>
    <row r="10" spans="1:12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19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  <c r="L11" s="2" t="s">
        <v>11</v>
      </c>
    </row>
    <row r="12" spans="1:12" ht="25.5">
      <c r="A12" s="1" t="s">
        <v>20</v>
      </c>
      <c r="B12">
        <v>6539400</v>
      </c>
      <c r="C12">
        <v>6539400</v>
      </c>
      <c r="D12" s="3">
        <v>6539400</v>
      </c>
      <c r="E12" s="3">
        <v>6539400</v>
      </c>
      <c r="F12" s="3">
        <v>6539400</v>
      </c>
      <c r="G12" s="3">
        <v>6539400</v>
      </c>
      <c r="H12" s="3">
        <v>7291938</v>
      </c>
      <c r="I12" s="3">
        <v>6059038</v>
      </c>
      <c r="J12" s="3">
        <v>6059038</v>
      </c>
      <c r="K12" s="3">
        <v>6059038</v>
      </c>
      <c r="L12" s="3">
        <f>SUM(B12:K12)</f>
        <v>64705452</v>
      </c>
    </row>
    <row r="13" spans="1:12" ht="25.5">
      <c r="A13" s="1" t="s">
        <v>21</v>
      </c>
      <c r="B13" s="3">
        <v>500000</v>
      </c>
      <c r="C13" s="3">
        <v>500000</v>
      </c>
      <c r="D13" s="3">
        <v>500000</v>
      </c>
      <c r="E13" s="3">
        <v>500000</v>
      </c>
      <c r="F13" s="3">
        <v>500000</v>
      </c>
      <c r="G13" s="3">
        <v>500000</v>
      </c>
      <c r="H13" s="3">
        <v>500000</v>
      </c>
      <c r="I13" s="3">
        <v>500000</v>
      </c>
      <c r="J13" s="3">
        <v>500000</v>
      </c>
      <c r="K13" s="3">
        <v>500000</v>
      </c>
      <c r="L13" s="3">
        <f>SUM(B13:K13)</f>
        <v>5000000</v>
      </c>
    </row>
    <row r="14" spans="1:12" ht="12.75">
      <c r="A14" s="1" t="s">
        <v>22</v>
      </c>
      <c r="B14" s="3">
        <v>300000</v>
      </c>
      <c r="C14" s="3">
        <v>0</v>
      </c>
      <c r="D14" s="3">
        <v>300000</v>
      </c>
      <c r="E14" s="3">
        <v>0</v>
      </c>
      <c r="F14" s="3">
        <v>300000</v>
      </c>
      <c r="G14" s="3">
        <v>0</v>
      </c>
      <c r="H14" s="3">
        <v>300000</v>
      </c>
      <c r="I14" s="3">
        <v>0</v>
      </c>
      <c r="J14" s="3">
        <v>0</v>
      </c>
      <c r="K14" s="3">
        <v>300000</v>
      </c>
      <c r="L14" s="3">
        <f>SUM(B14:K14)</f>
        <v>1500000</v>
      </c>
    </row>
    <row r="15" spans="1:12" ht="25.5">
      <c r="A15" s="1" t="s">
        <v>23</v>
      </c>
      <c r="B15" s="3">
        <v>0</v>
      </c>
      <c r="C15" s="3">
        <v>500000</v>
      </c>
      <c r="D15" s="3">
        <v>0</v>
      </c>
      <c r="E15" s="3">
        <v>500000</v>
      </c>
      <c r="F15" s="3">
        <v>0</v>
      </c>
      <c r="G15" s="3">
        <v>500000</v>
      </c>
      <c r="H15" s="3">
        <v>0</v>
      </c>
      <c r="I15" s="3">
        <v>500000</v>
      </c>
      <c r="J15" s="3">
        <v>500000</v>
      </c>
      <c r="K15" s="3">
        <v>0</v>
      </c>
      <c r="L15" s="3">
        <f>SUM(B15:K15)</f>
        <v>2500000</v>
      </c>
    </row>
    <row r="16" spans="1:12" ht="25.5">
      <c r="A16" s="1" t="s">
        <v>24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25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  <row r="18" spans="1:12" ht="25.5">
      <c r="A18" s="1" t="s">
        <v>26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</row>
    <row r="19" spans="1:12" ht="12.75">
      <c r="A19" s="1" t="s">
        <v>27</v>
      </c>
      <c r="B19" s="1">
        <f aca="true" t="shared" si="1" ref="B19:G19">SUM(B12:B18)</f>
        <v>7339400</v>
      </c>
      <c r="C19" s="1">
        <f t="shared" si="1"/>
        <v>7539400</v>
      </c>
      <c r="D19" s="1">
        <f t="shared" si="1"/>
        <v>7339400</v>
      </c>
      <c r="E19" s="1">
        <f t="shared" si="1"/>
        <v>7539400</v>
      </c>
      <c r="F19" s="1">
        <f t="shared" si="1"/>
        <v>7339400</v>
      </c>
      <c r="G19" s="1">
        <f t="shared" si="1"/>
        <v>7539400</v>
      </c>
      <c r="H19" s="1">
        <f>SUM(H12:H18)</f>
        <v>8091938</v>
      </c>
      <c r="I19" s="1">
        <f>SUM(I12:I18)</f>
        <v>7059038</v>
      </c>
      <c r="J19" s="1">
        <f>SUM(J12:J18)</f>
        <v>7059038</v>
      </c>
      <c r="K19" s="1">
        <f>SUM(K12:K18)</f>
        <v>6859038</v>
      </c>
      <c r="L19" s="1">
        <f>SUM(L12:L18)</f>
        <v>73705452</v>
      </c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 t="s">
        <v>28</v>
      </c>
      <c r="B21" s="1">
        <f aca="true" t="shared" si="2" ref="B21:G21">B9-B19</f>
        <v>-863875</v>
      </c>
      <c r="C21" s="1">
        <f t="shared" si="2"/>
        <v>4857209</v>
      </c>
      <c r="D21" s="1">
        <f t="shared" si="2"/>
        <v>3167081.369999999</v>
      </c>
      <c r="E21" s="1">
        <f t="shared" si="2"/>
        <v>3817474.4000000004</v>
      </c>
      <c r="F21" s="1">
        <f t="shared" si="2"/>
        <v>-388797.4000000004</v>
      </c>
      <c r="G21" s="1">
        <f t="shared" si="2"/>
        <v>7382755.800000001</v>
      </c>
      <c r="H21" s="1">
        <f>H9-H19</f>
        <v>3732444.3000000007</v>
      </c>
      <c r="I21" s="1">
        <f>I9-I19</f>
        <v>9439719.200000001</v>
      </c>
      <c r="J21" s="1">
        <f>J9-J19</f>
        <v>14553266.400000002</v>
      </c>
      <c r="K21" s="1">
        <f>K9-K19</f>
        <v>4957528</v>
      </c>
      <c r="L21" s="1">
        <f>SUM(B21:K21)</f>
        <v>50654806.07000001</v>
      </c>
    </row>
    <row r="22" spans="1:12" ht="12.75">
      <c r="A22" s="1" t="s">
        <v>29</v>
      </c>
      <c r="B22" s="1">
        <v>-863875</v>
      </c>
      <c r="C22" s="1">
        <f aca="true" t="shared" si="3" ref="C22:H22">C21+B22</f>
        <v>3993334</v>
      </c>
      <c r="D22" s="1">
        <f t="shared" si="3"/>
        <v>7160415.369999999</v>
      </c>
      <c r="E22" s="1">
        <f t="shared" si="3"/>
        <v>10977889.77</v>
      </c>
      <c r="F22" s="1">
        <f t="shared" si="3"/>
        <v>10589092.37</v>
      </c>
      <c r="G22" s="1">
        <f t="shared" si="3"/>
        <v>17971848.17</v>
      </c>
      <c r="H22" s="1">
        <f t="shared" si="3"/>
        <v>21704292.470000003</v>
      </c>
      <c r="I22" s="1">
        <f>I21+H22</f>
        <v>31144011.67</v>
      </c>
      <c r="J22" s="1">
        <f>J21+I22</f>
        <v>45697278.07000001</v>
      </c>
      <c r="K22" s="1">
        <f>K21+J22</f>
        <v>50654806.07000001</v>
      </c>
      <c r="L22" s="1">
        <f>SUM(B22:K22)</f>
        <v>199029092.96000004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sbae</dc:creator>
  <cp:keywords/>
  <dc:description/>
  <cp:lastModifiedBy>SBanerjee</cp:lastModifiedBy>
  <dcterms:created xsi:type="dcterms:W3CDTF">2008-09-04T19:25:30Z</dcterms:created>
  <dcterms:modified xsi:type="dcterms:W3CDTF">2008-11-18T17:33:03Z</dcterms:modified>
  <cp:category/>
  <cp:version/>
  <cp:contentType/>
  <cp:contentStatus/>
</cp:coreProperties>
</file>